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comments1.xml><?xml version="1.0" encoding="utf-8"?>
<comments xmlns="http://schemas.openxmlformats.org/spreadsheetml/2006/main">
  <authors>
    <author>Seema</author>
  </authors>
  <commentList>
    <comment ref="P11" authorId="0">
      <text>
        <r>
          <rPr>
            <sz val="8"/>
            <rFont val="Tahoma"/>
            <family val="0"/>
          </rPr>
          <t xml:space="preserve">Student scores on all items
</t>
        </r>
      </text>
    </comment>
    <comment ref="Q11" authorId="0">
      <text>
        <r>
          <rPr>
            <sz val="8"/>
            <rFont val="Tahoma"/>
            <family val="2"/>
          </rPr>
          <t xml:space="preserve">Student scores on all items EXCLUDING item 1
</t>
        </r>
      </text>
    </comment>
    <comment ref="E27" authorId="0">
      <text>
        <r>
          <rPr>
            <sz val="8"/>
            <rFont val="Tahoma"/>
            <family val="0"/>
          </rPr>
          <t>Mean of total raw scores for all students that get item 1 correct</t>
        </r>
      </text>
    </comment>
    <comment ref="E28" authorId="0">
      <text>
        <r>
          <rPr>
            <sz val="8"/>
            <rFont val="Tahoma"/>
            <family val="0"/>
          </rPr>
          <t>Mean of total raw scores for all students on an item</t>
        </r>
      </text>
    </comment>
    <comment ref="E29" authorId="0">
      <text>
        <r>
          <rPr>
            <sz val="8"/>
            <rFont val="Tahoma"/>
            <family val="0"/>
          </rPr>
          <t>Standard deviation of total raw scores on an item</t>
        </r>
      </text>
    </comment>
    <comment ref="E30" authorId="0">
      <text>
        <r>
          <rPr>
            <sz val="8"/>
            <rFont val="Tahoma"/>
            <family val="2"/>
          </rPr>
          <t>p is proportion correct on an item.
q is 1-p</t>
        </r>
      </text>
    </comment>
    <comment ref="E31" authorId="0">
      <text>
        <r>
          <rPr>
            <sz val="8"/>
            <rFont val="Tahoma"/>
            <family val="2"/>
          </rPr>
          <t>Point Biserial value</t>
        </r>
      </text>
    </comment>
    <comment ref="E21" authorId="0">
      <text>
        <r>
          <rPr>
            <sz val="8"/>
            <rFont val="Tahoma"/>
            <family val="2"/>
          </rPr>
          <t>mean score on an item</t>
        </r>
      </text>
    </comment>
    <comment ref="E23" authorId="0">
      <text>
        <r>
          <rPr>
            <sz val="8"/>
            <rFont val="Tahoma"/>
            <family val="2"/>
          </rPr>
          <t>Standard deviation on an item</t>
        </r>
      </text>
    </comment>
    <comment ref="E24" authorId="0">
      <text>
        <r>
          <rPr>
            <sz val="8"/>
            <rFont val="Tahoma"/>
            <family val="0"/>
          </rPr>
          <t>p-value is the percentage of students that get an item right</t>
        </r>
      </text>
    </comment>
  </commentList>
</comments>
</file>

<file path=xl/sharedStrings.xml><?xml version="1.0" encoding="utf-8"?>
<sst xmlns="http://schemas.openxmlformats.org/spreadsheetml/2006/main" count="50" uniqueCount="49">
  <si>
    <t>Items</t>
  </si>
  <si>
    <t>ptbis</t>
  </si>
  <si>
    <t>Xp</t>
  </si>
  <si>
    <t>X</t>
  </si>
  <si>
    <t>StdDev</t>
  </si>
  <si>
    <t>All Items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</si>
  <si>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</si>
  <si>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</si>
  <si>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</si>
  <si>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</si>
  <si>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</si>
  <si>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</si>
  <si>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</si>
  <si>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</si>
  <si>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</si>
  <si>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</si>
  <si>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Item1</t>
  </si>
  <si>
    <t>Item2</t>
  </si>
  <si>
    <t>Item3</t>
  </si>
  <si>
    <t>Item4</t>
  </si>
  <si>
    <t>Item5</t>
  </si>
  <si>
    <t>Item6</t>
  </si>
  <si>
    <t>Item7</t>
  </si>
  <si>
    <t>Item8</t>
  </si>
  <si>
    <t>Item9</t>
  </si>
  <si>
    <t>Item10</t>
  </si>
  <si>
    <t>p (mean)</t>
  </si>
  <si>
    <t>q (1-p)</t>
  </si>
  <si>
    <t>Student A</t>
  </si>
  <si>
    <t>Student B</t>
  </si>
  <si>
    <t>Student C</t>
  </si>
  <si>
    <t>Student D</t>
  </si>
  <si>
    <t>Student E</t>
  </si>
  <si>
    <t>Student F</t>
  </si>
  <si>
    <t>Student G</t>
  </si>
  <si>
    <t>Student H</t>
  </si>
  <si>
    <t>Student I</t>
  </si>
  <si>
    <t>Computation of Point-Biserial Correlation on Dischotomous Data</t>
  </si>
  <si>
    <t>Sqrt p/q</t>
  </si>
  <si>
    <t>p-value</t>
  </si>
  <si>
    <t>SPSS syntax:</t>
  </si>
  <si>
    <t>p-value:</t>
  </si>
  <si>
    <t xml:space="preserve">Produce frequencies for each item using the syntax, </t>
  </si>
  <si>
    <t>FREQ VARIABLES = ALL</t>
  </si>
  <si>
    <t>If you wish to produce p-values for some of the items, name the items in the syntax:</t>
  </si>
  <si>
    <t xml:space="preserve">FREQ i1 i2 i3. </t>
  </si>
  <si>
    <t>The frequency output for i1 is as follows:</t>
  </si>
  <si>
    <t>The value 88.9 divided by 100 is the p-value for item 1.</t>
  </si>
  <si>
    <t>ptbis: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</si>
</sst>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1.wmf" /><Relationship Id="rId3" Type="http://schemas.openxmlformats.org/officeDocument/2006/relationships/image" Target="../media/image2.wmf" /><Relationship Id="rId4" Type="http://schemas.openxmlformats.org/officeDocument/2006/relationships/image" Target="../media/image2.wmf" /><Relationship Id="rId5" Type="http://schemas.openxmlformats.org/officeDocument/2006/relationships/image" Target="../media/image3.wmf" /><Relationship Id="rId6" Type="http://schemas.openxmlformats.org/officeDocument/2006/relationships/image" Target="../media/image4.wmf" /><Relationship Id="rId7" Type="http://schemas.openxmlformats.org/officeDocument/2006/relationships/image" Target="../media/image5.wmf" /><Relationship Id="rId8" Type="http://schemas.openxmlformats.org/officeDocument/2006/relationships/image" Target="../media/image7.wmf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49</xdr:row>
      <xdr:rowOff>152400</xdr:rowOff>
    </xdr:from>
    <xdr:to>
      <xdr:col>12</xdr:col>
      <xdr:colOff>152400</xdr:colOff>
      <xdr:row>56</xdr:row>
      <xdr:rowOff>28575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124825"/>
          <a:ext cx="4629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133350</xdr:rowOff>
    </xdr:from>
    <xdr:to>
      <xdr:col>14</xdr:col>
      <xdr:colOff>114300</xdr:colOff>
      <xdr:row>66</xdr:row>
      <xdr:rowOff>152400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63100"/>
          <a:ext cx="595312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0"/>
  <sheetViews>
    <sheetView tabSelected="1" zoomScale="90" zoomScaleNormal="90" workbookViewId="0" topLeftCell="A10">
      <selection activeCell="J24" sqref="J24"/>
    </sheetView>
  </sheetViews>
  <sheetFormatPr defaultColWidth="9.140625" defaultRowHeight="12.75"/>
  <cols>
    <col min="6" max="6" width="5.57421875" style="0" bestFit="1" customWidth="1"/>
    <col min="7" max="7" width="6.421875" style="0" customWidth="1"/>
    <col min="8" max="10" width="5.57421875" style="0" customWidth="1"/>
    <col min="11" max="14" width="5.57421875" style="0" bestFit="1" customWidth="1"/>
    <col min="15" max="15" width="6.57421875" style="0" customWidth="1"/>
    <col min="16" max="16" width="8.28125" style="0" bestFit="1" customWidth="1"/>
    <col min="17" max="17" width="6.140625" style="0" bestFit="1" customWidth="1"/>
    <col min="18" max="25" width="6.140625" style="0" customWidth="1"/>
    <col min="26" max="26" width="7.140625" style="0" customWidth="1"/>
  </cols>
  <sheetData>
    <row r="2" ht="15.75">
      <c r="F2" s="17" t="s">
        <v>37</v>
      </c>
    </row>
    <row r="3" ht="12.75">
      <c r="F3" s="8"/>
    </row>
    <row r="4" ht="12.75">
      <c r="F4" s="8"/>
    </row>
    <row r="5" ht="12.75">
      <c r="F5" s="8"/>
    </row>
    <row r="6" ht="12.75">
      <c r="F6" s="8"/>
    </row>
    <row r="7" ht="12.75">
      <c r="F7" s="8"/>
    </row>
    <row r="8" ht="12.75">
      <c r="F8" s="8"/>
    </row>
    <row r="10" spans="6:15" ht="12.75">
      <c r="F10" s="18" t="s">
        <v>0</v>
      </c>
      <c r="G10" s="19"/>
      <c r="H10" s="19"/>
      <c r="I10" s="19"/>
      <c r="J10" s="19"/>
      <c r="K10" s="19"/>
      <c r="L10" s="19"/>
      <c r="M10" s="19"/>
      <c r="N10" s="19"/>
      <c r="O10" s="20"/>
    </row>
    <row r="11" spans="6:26" ht="12.75">
      <c r="F11">
        <v>1</v>
      </c>
      <c r="G11">
        <v>2</v>
      </c>
      <c r="H11">
        <v>3</v>
      </c>
      <c r="I11">
        <v>4</v>
      </c>
      <c r="J11">
        <v>5</v>
      </c>
      <c r="K11">
        <v>6</v>
      </c>
      <c r="L11">
        <v>7</v>
      </c>
      <c r="M11">
        <v>8</v>
      </c>
      <c r="N11">
        <v>9</v>
      </c>
      <c r="O11">
        <v>10</v>
      </c>
      <c r="P11" t="s">
        <v>5</v>
      </c>
      <c r="Q11" t="s">
        <v>6</v>
      </c>
      <c r="R11" t="s">
        <v>7</v>
      </c>
      <c r="S11" t="s">
        <v>8</v>
      </c>
      <c r="T11" t="s">
        <v>9</v>
      </c>
      <c r="U11" t="s">
        <v>10</v>
      </c>
      <c r="V11" t="s">
        <v>11</v>
      </c>
      <c r="W11" t="s">
        <v>12</v>
      </c>
      <c r="X11" t="s">
        <v>13</v>
      </c>
      <c r="Y11" t="s">
        <v>14</v>
      </c>
      <c r="Z11" t="s">
        <v>15</v>
      </c>
    </row>
    <row r="12" spans="5:26" ht="12.75">
      <c r="E12" t="s">
        <v>28</v>
      </c>
      <c r="F12" s="1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12">
        <v>0</v>
      </c>
      <c r="O12" s="3">
        <v>1</v>
      </c>
      <c r="P12">
        <f>SUM(F12:O12)</f>
        <v>9</v>
      </c>
      <c r="Q12" s="1">
        <f>SUM(G12:O12)</f>
        <v>8</v>
      </c>
      <c r="R12" s="2">
        <f>SUM(F12,H12:O12)</f>
        <v>8</v>
      </c>
      <c r="S12" s="2">
        <f>SUM(F12:G12,I12:O12)</f>
        <v>8</v>
      </c>
      <c r="T12" s="2">
        <f>SUM(F12:H12,J12:O12)</f>
        <v>8</v>
      </c>
      <c r="U12" s="2">
        <f>SUM(F12:I12,K12:O12)</f>
        <v>8</v>
      </c>
      <c r="V12" s="2">
        <f>SUM(F12:J12,L12:O12)</f>
        <v>8</v>
      </c>
      <c r="W12" s="2">
        <f>SUM(F12:K12,M12:O12)</f>
        <v>8</v>
      </c>
      <c r="X12" s="2">
        <f>SUM(F12:L12,N12:O12)</f>
        <v>8</v>
      </c>
      <c r="Y12" s="12">
        <f>SUM(F12:M12,O12)</f>
        <v>9</v>
      </c>
      <c r="Z12" s="3">
        <f>SUM(F12:N12)</f>
        <v>8</v>
      </c>
    </row>
    <row r="13" spans="5:26" ht="12.75">
      <c r="E13" t="s">
        <v>29</v>
      </c>
      <c r="F13" s="4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10">
        <v>0</v>
      </c>
      <c r="N13" s="5">
        <v>1</v>
      </c>
      <c r="O13" s="13">
        <v>0</v>
      </c>
      <c r="P13">
        <f aca="true" t="shared" si="0" ref="P13:P20">SUM(F13:O13)</f>
        <v>8</v>
      </c>
      <c r="Q13" s="4">
        <f aca="true" t="shared" si="1" ref="Q13:Q20">SUM(G13:O13)</f>
        <v>7</v>
      </c>
      <c r="R13" s="5">
        <f aca="true" t="shared" si="2" ref="R13:R20">SUM(F13,H13:O13)</f>
        <v>7</v>
      </c>
      <c r="S13" s="5">
        <f aca="true" t="shared" si="3" ref="S13:S20">SUM(F13:G13,I13:O13)</f>
        <v>7</v>
      </c>
      <c r="T13" s="5">
        <f aca="true" t="shared" si="4" ref="T13:T20">SUM(F13:H13,J13:O13)</f>
        <v>7</v>
      </c>
      <c r="U13" s="5">
        <f aca="true" t="shared" si="5" ref="U13:U20">SUM(F13:I13,K13:O13)</f>
        <v>7</v>
      </c>
      <c r="V13" s="5">
        <f aca="true" t="shared" si="6" ref="V13:V20">SUM(F13:J13,L13:O13)</f>
        <v>7</v>
      </c>
      <c r="W13" s="5">
        <f aca="true" t="shared" si="7" ref="W13:W20">SUM(F13:K13,M13:O13)</f>
        <v>7</v>
      </c>
      <c r="X13" s="10">
        <f aca="true" t="shared" si="8" ref="X13:X20">SUM(F13:L13,N13:O13)</f>
        <v>8</v>
      </c>
      <c r="Y13" s="5">
        <f aca="true" t="shared" si="9" ref="Y13:Y20">SUM(F13:M13,O13)</f>
        <v>7</v>
      </c>
      <c r="Z13" s="13">
        <f aca="true" t="shared" si="10" ref="Z13:Z20">SUM(F13:N13)</f>
        <v>8</v>
      </c>
    </row>
    <row r="14" spans="5:26" ht="12.75">
      <c r="E14" t="s">
        <v>30</v>
      </c>
      <c r="F14" s="4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10">
        <v>0</v>
      </c>
      <c r="M14" s="5">
        <v>1</v>
      </c>
      <c r="N14" s="10">
        <v>0</v>
      </c>
      <c r="O14" s="13">
        <v>0</v>
      </c>
      <c r="P14">
        <f t="shared" si="0"/>
        <v>7</v>
      </c>
      <c r="Q14" s="4">
        <f t="shared" si="1"/>
        <v>6</v>
      </c>
      <c r="R14" s="5">
        <f t="shared" si="2"/>
        <v>6</v>
      </c>
      <c r="S14" s="5">
        <f t="shared" si="3"/>
        <v>6</v>
      </c>
      <c r="T14" s="5">
        <f t="shared" si="4"/>
        <v>6</v>
      </c>
      <c r="U14" s="5">
        <f t="shared" si="5"/>
        <v>6</v>
      </c>
      <c r="V14" s="5">
        <f t="shared" si="6"/>
        <v>6</v>
      </c>
      <c r="W14" s="10">
        <f t="shared" si="7"/>
        <v>7</v>
      </c>
      <c r="X14" s="5">
        <f t="shared" si="8"/>
        <v>6</v>
      </c>
      <c r="Y14" s="10">
        <f t="shared" si="9"/>
        <v>7</v>
      </c>
      <c r="Z14" s="13">
        <f t="shared" si="10"/>
        <v>7</v>
      </c>
    </row>
    <row r="15" spans="5:26" ht="12.75">
      <c r="E15" t="s">
        <v>31</v>
      </c>
      <c r="F15" s="4">
        <v>1</v>
      </c>
      <c r="G15" s="5">
        <v>1</v>
      </c>
      <c r="H15" s="5">
        <v>1</v>
      </c>
      <c r="I15" s="5">
        <v>1</v>
      </c>
      <c r="J15" s="5">
        <v>1</v>
      </c>
      <c r="K15" s="10">
        <v>0</v>
      </c>
      <c r="L15" s="5">
        <v>1</v>
      </c>
      <c r="M15" s="10">
        <v>0</v>
      </c>
      <c r="N15" s="5">
        <v>1</v>
      </c>
      <c r="O15" s="13">
        <v>0</v>
      </c>
      <c r="P15">
        <f t="shared" si="0"/>
        <v>7</v>
      </c>
      <c r="Q15" s="4">
        <f t="shared" si="1"/>
        <v>6</v>
      </c>
      <c r="R15" s="5">
        <f t="shared" si="2"/>
        <v>6</v>
      </c>
      <c r="S15" s="5">
        <f t="shared" si="3"/>
        <v>6</v>
      </c>
      <c r="T15" s="5">
        <f t="shared" si="4"/>
        <v>6</v>
      </c>
      <c r="U15" s="5">
        <f t="shared" si="5"/>
        <v>6</v>
      </c>
      <c r="V15" s="10">
        <f t="shared" si="6"/>
        <v>7</v>
      </c>
      <c r="W15" s="5">
        <f t="shared" si="7"/>
        <v>6</v>
      </c>
      <c r="X15" s="10">
        <f t="shared" si="8"/>
        <v>7</v>
      </c>
      <c r="Y15" s="5">
        <f t="shared" si="9"/>
        <v>6</v>
      </c>
      <c r="Z15" s="13">
        <f t="shared" si="10"/>
        <v>7</v>
      </c>
    </row>
    <row r="16" spans="5:26" ht="12.75">
      <c r="E16" t="s">
        <v>32</v>
      </c>
      <c r="F16" s="4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10">
        <v>0</v>
      </c>
      <c r="M16" s="5">
        <v>1</v>
      </c>
      <c r="N16" s="10">
        <v>0</v>
      </c>
      <c r="O16" s="13">
        <v>0</v>
      </c>
      <c r="P16">
        <f t="shared" si="0"/>
        <v>7</v>
      </c>
      <c r="Q16" s="4">
        <f t="shared" si="1"/>
        <v>6</v>
      </c>
      <c r="R16" s="5">
        <f t="shared" si="2"/>
        <v>6</v>
      </c>
      <c r="S16" s="5">
        <f t="shared" si="3"/>
        <v>6</v>
      </c>
      <c r="T16" s="5">
        <f t="shared" si="4"/>
        <v>6</v>
      </c>
      <c r="U16" s="5">
        <f t="shared" si="5"/>
        <v>6</v>
      </c>
      <c r="V16" s="5">
        <f t="shared" si="6"/>
        <v>6</v>
      </c>
      <c r="W16" s="10">
        <f t="shared" si="7"/>
        <v>7</v>
      </c>
      <c r="X16" s="5">
        <f t="shared" si="8"/>
        <v>6</v>
      </c>
      <c r="Y16" s="10">
        <f t="shared" si="9"/>
        <v>7</v>
      </c>
      <c r="Z16" s="13">
        <f t="shared" si="10"/>
        <v>7</v>
      </c>
    </row>
    <row r="17" spans="5:26" ht="12.75">
      <c r="E17" t="s">
        <v>33</v>
      </c>
      <c r="F17" s="4">
        <v>1</v>
      </c>
      <c r="G17" s="5">
        <v>1</v>
      </c>
      <c r="H17" s="5">
        <v>1</v>
      </c>
      <c r="I17" s="10">
        <v>0</v>
      </c>
      <c r="J17" s="5">
        <v>1</v>
      </c>
      <c r="K17" s="10">
        <v>0</v>
      </c>
      <c r="L17" s="10">
        <v>0</v>
      </c>
      <c r="M17" s="10">
        <v>0</v>
      </c>
      <c r="N17" s="10">
        <v>0</v>
      </c>
      <c r="O17" s="13">
        <v>0</v>
      </c>
      <c r="P17">
        <f t="shared" si="0"/>
        <v>4</v>
      </c>
      <c r="Q17" s="4">
        <f t="shared" si="1"/>
        <v>3</v>
      </c>
      <c r="R17" s="5">
        <f t="shared" si="2"/>
        <v>3</v>
      </c>
      <c r="S17" s="5">
        <f t="shared" si="3"/>
        <v>3</v>
      </c>
      <c r="T17" s="10">
        <f t="shared" si="4"/>
        <v>4</v>
      </c>
      <c r="U17" s="5">
        <f t="shared" si="5"/>
        <v>3</v>
      </c>
      <c r="V17" s="10">
        <f t="shared" si="6"/>
        <v>4</v>
      </c>
      <c r="W17" s="10">
        <f t="shared" si="7"/>
        <v>4</v>
      </c>
      <c r="X17" s="10">
        <f t="shared" si="8"/>
        <v>4</v>
      </c>
      <c r="Y17" s="10">
        <f t="shared" si="9"/>
        <v>4</v>
      </c>
      <c r="Z17" s="13">
        <f t="shared" si="10"/>
        <v>4</v>
      </c>
    </row>
    <row r="18" spans="5:26" ht="12.75">
      <c r="E18" t="s">
        <v>34</v>
      </c>
      <c r="F18" s="4">
        <v>1</v>
      </c>
      <c r="G18" s="5">
        <v>1</v>
      </c>
      <c r="H18" s="10">
        <v>0</v>
      </c>
      <c r="I18" s="5">
        <v>1</v>
      </c>
      <c r="J18" s="10">
        <v>0</v>
      </c>
      <c r="K18" s="5">
        <v>1</v>
      </c>
      <c r="L18" s="10">
        <v>0</v>
      </c>
      <c r="M18" s="10">
        <v>0</v>
      </c>
      <c r="N18" s="10">
        <v>0</v>
      </c>
      <c r="O18" s="13">
        <v>0</v>
      </c>
      <c r="P18">
        <f t="shared" si="0"/>
        <v>4</v>
      </c>
      <c r="Q18" s="4">
        <f t="shared" si="1"/>
        <v>3</v>
      </c>
      <c r="R18" s="5">
        <f t="shared" si="2"/>
        <v>3</v>
      </c>
      <c r="S18" s="10">
        <f t="shared" si="3"/>
        <v>4</v>
      </c>
      <c r="T18" s="5">
        <f t="shared" si="4"/>
        <v>3</v>
      </c>
      <c r="U18" s="10">
        <f t="shared" si="5"/>
        <v>4</v>
      </c>
      <c r="V18" s="5">
        <f t="shared" si="6"/>
        <v>3</v>
      </c>
      <c r="W18" s="10">
        <f t="shared" si="7"/>
        <v>4</v>
      </c>
      <c r="X18" s="10">
        <f t="shared" si="8"/>
        <v>4</v>
      </c>
      <c r="Y18" s="10">
        <f t="shared" si="9"/>
        <v>4</v>
      </c>
      <c r="Z18" s="13">
        <f t="shared" si="10"/>
        <v>4</v>
      </c>
    </row>
    <row r="19" spans="5:26" ht="12.75">
      <c r="E19" t="s">
        <v>35</v>
      </c>
      <c r="F19" s="4">
        <v>1</v>
      </c>
      <c r="G19" s="10">
        <v>0</v>
      </c>
      <c r="H19" s="5">
        <v>1</v>
      </c>
      <c r="I19" s="10">
        <v>0</v>
      </c>
      <c r="J19" s="5">
        <v>1</v>
      </c>
      <c r="K19" s="10">
        <v>0</v>
      </c>
      <c r="L19" s="10">
        <v>0</v>
      </c>
      <c r="M19" s="10">
        <v>0</v>
      </c>
      <c r="N19" s="10">
        <v>0</v>
      </c>
      <c r="O19" s="13">
        <v>0</v>
      </c>
      <c r="P19">
        <f t="shared" si="0"/>
        <v>3</v>
      </c>
      <c r="Q19" s="4">
        <f t="shared" si="1"/>
        <v>2</v>
      </c>
      <c r="R19" s="10">
        <f t="shared" si="2"/>
        <v>3</v>
      </c>
      <c r="S19" s="5">
        <f t="shared" si="3"/>
        <v>2</v>
      </c>
      <c r="T19" s="10">
        <f t="shared" si="4"/>
        <v>3</v>
      </c>
      <c r="U19" s="5">
        <f t="shared" si="5"/>
        <v>2</v>
      </c>
      <c r="V19" s="10">
        <f t="shared" si="6"/>
        <v>3</v>
      </c>
      <c r="W19" s="10">
        <f t="shared" si="7"/>
        <v>3</v>
      </c>
      <c r="X19" s="10">
        <f t="shared" si="8"/>
        <v>3</v>
      </c>
      <c r="Y19" s="10">
        <f t="shared" si="9"/>
        <v>3</v>
      </c>
      <c r="Z19" s="13">
        <f t="shared" si="10"/>
        <v>3</v>
      </c>
    </row>
    <row r="20" spans="5:26" ht="12.75">
      <c r="E20" t="s">
        <v>36</v>
      </c>
      <c r="F20" s="9">
        <v>0</v>
      </c>
      <c r="G20" s="6">
        <v>1</v>
      </c>
      <c r="H20" s="6">
        <v>1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4">
        <v>0</v>
      </c>
      <c r="P20">
        <f t="shared" si="0"/>
        <v>2</v>
      </c>
      <c r="Q20" s="9">
        <f t="shared" si="1"/>
        <v>2</v>
      </c>
      <c r="R20" s="6">
        <f t="shared" si="2"/>
        <v>1</v>
      </c>
      <c r="S20" s="6">
        <f t="shared" si="3"/>
        <v>1</v>
      </c>
      <c r="T20" s="11">
        <f t="shared" si="4"/>
        <v>2</v>
      </c>
      <c r="U20" s="11">
        <f t="shared" si="5"/>
        <v>2</v>
      </c>
      <c r="V20" s="11">
        <f t="shared" si="6"/>
        <v>2</v>
      </c>
      <c r="W20" s="11">
        <f t="shared" si="7"/>
        <v>2</v>
      </c>
      <c r="X20" s="11">
        <f t="shared" si="8"/>
        <v>2</v>
      </c>
      <c r="Y20" s="11">
        <f t="shared" si="9"/>
        <v>2</v>
      </c>
      <c r="Z20" s="14">
        <f t="shared" si="10"/>
        <v>2</v>
      </c>
    </row>
    <row r="21" spans="5:26" ht="12.75">
      <c r="E21" t="s">
        <v>26</v>
      </c>
      <c r="F21" s="7">
        <f>AVERAGE(F12:F20)</f>
        <v>0.8888888888888888</v>
      </c>
      <c r="G21" s="7">
        <f aca="true" t="shared" si="11" ref="G21:R21">AVERAGE(G12:G20)</f>
        <v>0.8888888888888888</v>
      </c>
      <c r="H21" s="7">
        <f t="shared" si="11"/>
        <v>0.8888888888888888</v>
      </c>
      <c r="I21" s="7">
        <f t="shared" si="11"/>
        <v>0.6666666666666666</v>
      </c>
      <c r="J21" s="7">
        <f t="shared" si="11"/>
        <v>0.7777777777777778</v>
      </c>
      <c r="K21" s="7">
        <f t="shared" si="11"/>
        <v>0.5555555555555556</v>
      </c>
      <c r="L21" s="7">
        <f t="shared" si="11"/>
        <v>0.3333333333333333</v>
      </c>
      <c r="M21" s="7">
        <f t="shared" si="11"/>
        <v>0.3333333333333333</v>
      </c>
      <c r="N21" s="7">
        <f t="shared" si="11"/>
        <v>0.2222222222222222</v>
      </c>
      <c r="O21" s="7">
        <f t="shared" si="11"/>
        <v>0.1111111111111111</v>
      </c>
      <c r="P21" s="16">
        <f t="shared" si="11"/>
        <v>5.666666666666667</v>
      </c>
      <c r="Q21" s="16">
        <f t="shared" si="11"/>
        <v>4.777777777777778</v>
      </c>
      <c r="R21" s="16">
        <f t="shared" si="11"/>
        <v>4.777777777777778</v>
      </c>
      <c r="S21" s="16">
        <f aca="true" t="shared" si="12" ref="S21:Z21">AVERAGE(S12:S20)</f>
        <v>4.777777777777778</v>
      </c>
      <c r="T21" s="16">
        <f t="shared" si="12"/>
        <v>5</v>
      </c>
      <c r="U21" s="16">
        <f t="shared" si="12"/>
        <v>4.888888888888889</v>
      </c>
      <c r="V21" s="16">
        <f t="shared" si="12"/>
        <v>5.111111111111111</v>
      </c>
      <c r="W21" s="16">
        <f t="shared" si="12"/>
        <v>5.333333333333333</v>
      </c>
      <c r="X21" s="16">
        <f t="shared" si="12"/>
        <v>5.333333333333333</v>
      </c>
      <c r="Y21" s="16">
        <f t="shared" si="12"/>
        <v>5.444444444444445</v>
      </c>
      <c r="Z21" s="16">
        <f t="shared" si="12"/>
        <v>5.555555555555555</v>
      </c>
    </row>
    <row r="22" spans="5:17" ht="12.75">
      <c r="E22" t="s">
        <v>27</v>
      </c>
      <c r="F22" s="7">
        <f>1-F21</f>
        <v>0.11111111111111116</v>
      </c>
      <c r="G22" s="7">
        <f aca="true" t="shared" si="13" ref="G22:O22">1-G21</f>
        <v>0.11111111111111116</v>
      </c>
      <c r="H22" s="7">
        <f t="shared" si="13"/>
        <v>0.11111111111111116</v>
      </c>
      <c r="I22" s="7">
        <f t="shared" si="13"/>
        <v>0.33333333333333337</v>
      </c>
      <c r="J22" s="7">
        <f t="shared" si="13"/>
        <v>0.2222222222222222</v>
      </c>
      <c r="K22" s="7">
        <f t="shared" si="13"/>
        <v>0.4444444444444444</v>
      </c>
      <c r="L22" s="7">
        <f t="shared" si="13"/>
        <v>0.6666666666666667</v>
      </c>
      <c r="M22" s="7">
        <f t="shared" si="13"/>
        <v>0.6666666666666667</v>
      </c>
      <c r="N22" s="7">
        <f t="shared" si="13"/>
        <v>0.7777777777777778</v>
      </c>
      <c r="O22" s="7">
        <f t="shared" si="13"/>
        <v>0.8888888888888888</v>
      </c>
      <c r="P22" s="7"/>
      <c r="Q22" s="7"/>
    </row>
    <row r="23" spans="5:26" ht="12.75">
      <c r="E23" t="s">
        <v>4</v>
      </c>
      <c r="F23" s="7">
        <f>STDEV(F12:F20)</f>
        <v>0.3333333333333334</v>
      </c>
      <c r="G23" s="7">
        <f aca="true" t="shared" si="14" ref="G23:Z23">STDEVP(G12:G20)</f>
        <v>0.31426968052735443</v>
      </c>
      <c r="H23" s="7">
        <f t="shared" si="14"/>
        <v>0.31426968052735443</v>
      </c>
      <c r="I23" s="7">
        <f t="shared" si="14"/>
        <v>0.4714045207910317</v>
      </c>
      <c r="J23" s="7">
        <f t="shared" si="14"/>
        <v>0.41573970964154905</v>
      </c>
      <c r="K23" s="7">
        <f t="shared" si="14"/>
        <v>0.49690399499995325</v>
      </c>
      <c r="L23" s="7">
        <f t="shared" si="14"/>
        <v>0.4714045207910317</v>
      </c>
      <c r="M23" s="7">
        <f t="shared" si="14"/>
        <v>0.4714045207910317</v>
      </c>
      <c r="N23" s="7">
        <f t="shared" si="14"/>
        <v>0.41573970964154905</v>
      </c>
      <c r="O23" s="7">
        <f t="shared" si="14"/>
        <v>0.31426968052735443</v>
      </c>
      <c r="P23" s="7">
        <f t="shared" si="14"/>
        <v>2.309401076758503</v>
      </c>
      <c r="Q23" s="7">
        <f t="shared" si="14"/>
        <v>2.1487866228681907</v>
      </c>
      <c r="R23" s="7">
        <f t="shared" si="14"/>
        <v>2.199887763691481</v>
      </c>
      <c r="S23" s="7">
        <f t="shared" si="14"/>
        <v>2.249828525701843</v>
      </c>
      <c r="T23" s="7">
        <f t="shared" si="14"/>
        <v>1.9436506316151</v>
      </c>
      <c r="U23" s="7">
        <f t="shared" si="14"/>
        <v>2.078698548207745</v>
      </c>
      <c r="V23" s="7">
        <f t="shared" si="14"/>
        <v>2.0245407953653998</v>
      </c>
      <c r="W23" s="7">
        <f t="shared" si="14"/>
        <v>2</v>
      </c>
      <c r="X23" s="7">
        <f t="shared" si="14"/>
        <v>2.0548046676563256</v>
      </c>
      <c r="Y23" s="7">
        <f t="shared" si="14"/>
        <v>2.1659542988464366</v>
      </c>
      <c r="Z23" s="7">
        <f t="shared" si="14"/>
        <v>2.1659542988464366</v>
      </c>
    </row>
    <row r="24" spans="5:15" ht="12.75">
      <c r="E24" t="s">
        <v>39</v>
      </c>
      <c r="F24">
        <f>(COUNT(F12:F19)/COUNT(F12:F20))</f>
        <v>0.8888888888888888</v>
      </c>
      <c r="G24">
        <f>COUNT(G12:G18,G20)/COUNT(G12:G20)</f>
        <v>0.8888888888888888</v>
      </c>
      <c r="H24">
        <f>COUNT(H12:H17,H19:H20)/COUNT(H12:H20)</f>
        <v>0.8888888888888888</v>
      </c>
      <c r="I24">
        <f>COUNT(I12:I16,I18)/COUNT(I12:I20)</f>
        <v>0.6666666666666666</v>
      </c>
      <c r="J24">
        <f>COUNT(J12:J17,J19)/COUNT(J12:J20)</f>
        <v>0.7777777777777778</v>
      </c>
      <c r="K24">
        <f>COUNT(K12:K14,K16,K18)/COUNT(K12:K20)</f>
        <v>0.5555555555555556</v>
      </c>
      <c r="L24">
        <f>COUNT(L12:L13,L15)/COUNT(L12:L20)</f>
        <v>0.3333333333333333</v>
      </c>
      <c r="M24">
        <f>COUNT(M12,M14,M16)/COUNT(M12:M20)</f>
        <v>0.3333333333333333</v>
      </c>
      <c r="N24">
        <f>COUNT(N13,N15)/COUNT(N12:N20)</f>
        <v>0.2222222222222222</v>
      </c>
      <c r="O24" s="7">
        <f>COUNT(O12)/COUNT(O12:O20)</f>
        <v>0.1111111111111111</v>
      </c>
    </row>
    <row r="26" spans="6:15" ht="12.75">
      <c r="F26" t="s">
        <v>16</v>
      </c>
      <c r="G26" t="s">
        <v>17</v>
      </c>
      <c r="H26" t="s">
        <v>18</v>
      </c>
      <c r="I26" t="s">
        <v>19</v>
      </c>
      <c r="J26" t="s">
        <v>20</v>
      </c>
      <c r="K26" t="s">
        <v>21</v>
      </c>
      <c r="L26" t="s">
        <v>22</v>
      </c>
      <c r="M26" t="s">
        <v>23</v>
      </c>
      <c r="N26" t="s">
        <v>24</v>
      </c>
      <c r="O26" t="s">
        <v>25</v>
      </c>
    </row>
    <row r="27" spans="5:15" ht="12.75">
      <c r="E27" t="s">
        <v>2</v>
      </c>
      <c r="F27" s="7">
        <f>AVERAGE(Q12:Q19)</f>
        <v>5.125</v>
      </c>
      <c r="G27" s="7">
        <f>AVERAGE(R12:R18,R20)</f>
        <v>5</v>
      </c>
      <c r="H27" s="7">
        <f>AVERAGE(S12:S17,S19:S20)</f>
        <v>4.875</v>
      </c>
      <c r="I27" s="7">
        <f>AVERAGE(T12:T16,T18)</f>
        <v>6</v>
      </c>
      <c r="J27" s="7">
        <f>AVERAGE(U12:U17,U19)</f>
        <v>5.428571428571429</v>
      </c>
      <c r="K27" s="7">
        <f>AVERAGE(V12:V14,V16,V18)</f>
        <v>6</v>
      </c>
      <c r="L27" s="7">
        <f>AVERAGE(W12:W13,W15)</f>
        <v>7</v>
      </c>
      <c r="M27" s="7">
        <f>AVERAGE(X12,X14,X16)</f>
        <v>6.666666666666667</v>
      </c>
      <c r="N27" s="7">
        <f>AVERAGE(Y13,Y15)</f>
        <v>6.5</v>
      </c>
      <c r="O27" s="7">
        <f>AVERAGE(Z12)</f>
        <v>8</v>
      </c>
    </row>
    <row r="28" spans="5:15" ht="12.75">
      <c r="E28" t="s">
        <v>3</v>
      </c>
      <c r="F28" s="7">
        <f>Q21</f>
        <v>4.777777777777778</v>
      </c>
      <c r="G28" s="7">
        <f aca="true" t="shared" si="15" ref="G28:O28">R21</f>
        <v>4.777777777777778</v>
      </c>
      <c r="H28" s="7">
        <f t="shared" si="15"/>
        <v>4.777777777777778</v>
      </c>
      <c r="I28" s="7">
        <f t="shared" si="15"/>
        <v>5</v>
      </c>
      <c r="J28" s="7">
        <f t="shared" si="15"/>
        <v>4.888888888888889</v>
      </c>
      <c r="K28" s="7">
        <f t="shared" si="15"/>
        <v>5.111111111111111</v>
      </c>
      <c r="L28" s="7">
        <f t="shared" si="15"/>
        <v>5.333333333333333</v>
      </c>
      <c r="M28" s="7">
        <f t="shared" si="15"/>
        <v>5.333333333333333</v>
      </c>
      <c r="N28" s="7">
        <f t="shared" si="15"/>
        <v>5.444444444444445</v>
      </c>
      <c r="O28" s="7">
        <f t="shared" si="15"/>
        <v>5.555555555555555</v>
      </c>
    </row>
    <row r="29" spans="5:15" ht="12.75">
      <c r="E29" t="s">
        <v>4</v>
      </c>
      <c r="F29" s="7">
        <f>Q23</f>
        <v>2.1487866228681907</v>
      </c>
      <c r="G29" s="7">
        <f aca="true" t="shared" si="16" ref="G29:O29">R23</f>
        <v>2.199887763691481</v>
      </c>
      <c r="H29" s="7">
        <f t="shared" si="16"/>
        <v>2.249828525701843</v>
      </c>
      <c r="I29" s="7">
        <f t="shared" si="16"/>
        <v>1.9436506316151</v>
      </c>
      <c r="J29" s="7">
        <f t="shared" si="16"/>
        <v>2.078698548207745</v>
      </c>
      <c r="K29" s="7">
        <f t="shared" si="16"/>
        <v>2.0245407953653998</v>
      </c>
      <c r="L29" s="7">
        <f t="shared" si="16"/>
        <v>2</v>
      </c>
      <c r="M29" s="7">
        <f t="shared" si="16"/>
        <v>2.0548046676563256</v>
      </c>
      <c r="N29" s="7">
        <f t="shared" si="16"/>
        <v>2.1659542988464366</v>
      </c>
      <c r="O29" s="7">
        <f t="shared" si="16"/>
        <v>2.1659542988464366</v>
      </c>
    </row>
    <row r="30" spans="5:15" ht="12.75">
      <c r="E30" t="s">
        <v>38</v>
      </c>
      <c r="F30" s="7">
        <f>SQRT(F21/F22)</f>
        <v>2.8284271247461894</v>
      </c>
      <c r="G30" s="7">
        <f aca="true" t="shared" si="17" ref="G30:O30">SQRT(G21/G22)</f>
        <v>2.8284271247461894</v>
      </c>
      <c r="H30" s="7">
        <f t="shared" si="17"/>
        <v>2.8284271247461894</v>
      </c>
      <c r="I30" s="7">
        <f t="shared" si="17"/>
        <v>1.414213562373095</v>
      </c>
      <c r="J30" s="7">
        <f t="shared" si="17"/>
        <v>1.8708286933869709</v>
      </c>
      <c r="K30" s="7">
        <f t="shared" si="17"/>
        <v>1.118033988749895</v>
      </c>
      <c r="L30" s="7">
        <f t="shared" si="17"/>
        <v>0.7071067811865475</v>
      </c>
      <c r="M30" s="7">
        <f t="shared" si="17"/>
        <v>0.7071067811865475</v>
      </c>
      <c r="N30" s="7">
        <f t="shared" si="17"/>
        <v>0.5345224838248488</v>
      </c>
      <c r="O30" s="7">
        <f t="shared" si="17"/>
        <v>0.3535533905932738</v>
      </c>
    </row>
    <row r="31" spans="5:15" ht="12.75">
      <c r="E31" t="s">
        <v>1</v>
      </c>
      <c r="F31" s="7">
        <f>((F27-F28)/F29)*F30</f>
        <v>0.4570452650794567</v>
      </c>
      <c r="G31" s="7">
        <f aca="true" t="shared" si="18" ref="G31:O31">((G27-G28)/G29)*G30</f>
        <v>0.28571428571428575</v>
      </c>
      <c r="H31" s="7">
        <f t="shared" si="18"/>
        <v>0.12222530175967629</v>
      </c>
      <c r="I31" s="7">
        <f t="shared" si="18"/>
        <v>0.7276068751089989</v>
      </c>
      <c r="J31" s="7">
        <f t="shared" si="18"/>
        <v>0.4857142857142857</v>
      </c>
      <c r="K31" s="7">
        <f t="shared" si="18"/>
        <v>0.49088069367381626</v>
      </c>
      <c r="L31" s="7">
        <f t="shared" si="18"/>
        <v>0.5892556509887896</v>
      </c>
      <c r="M31" s="7">
        <f t="shared" si="18"/>
        <v>0.45883146774112366</v>
      </c>
      <c r="N31" s="7">
        <f t="shared" si="18"/>
        <v>0.2604940361258638</v>
      </c>
      <c r="O31" s="7">
        <f t="shared" si="18"/>
        <v>0.39901193756050646</v>
      </c>
    </row>
    <row r="32" spans="5:15" ht="12.75">
      <c r="E32" s="5"/>
      <c r="F32" s="5"/>
      <c r="G32" s="5"/>
      <c r="H32" s="15"/>
      <c r="I32" s="15"/>
      <c r="J32" s="15"/>
      <c r="K32" s="15"/>
      <c r="L32" s="15"/>
      <c r="M32" s="15"/>
      <c r="N32" s="15"/>
      <c r="O32" s="15"/>
    </row>
    <row r="45" ht="12.75">
      <c r="A45" t="s">
        <v>40</v>
      </c>
    </row>
    <row r="46" spans="1:2" ht="12.75">
      <c r="A46" t="s">
        <v>41</v>
      </c>
      <c r="B46" t="s">
        <v>42</v>
      </c>
    </row>
    <row r="47" ht="12.75">
      <c r="B47" t="s">
        <v>43</v>
      </c>
    </row>
    <row r="48" ht="12.75">
      <c r="B48" t="s">
        <v>44</v>
      </c>
    </row>
    <row r="49" ht="12.75">
      <c r="B49" t="s">
        <v>45</v>
      </c>
    </row>
    <row r="50" ht="12.75">
      <c r="C50" t="s">
        <v>46</v>
      </c>
    </row>
    <row r="58" ht="12.75">
      <c r="C58" t="s">
        <v>47</v>
      </c>
    </row>
    <row r="60" ht="12.75">
      <c r="A60" t="s">
        <v>48</v>
      </c>
    </row>
  </sheetData>
  <mergeCells count="1">
    <mergeCell ref="F10:O10"/>
  </mergeCells>
  <printOptions/>
  <pageMargins left="0.23" right="0.18" top="0.44" bottom="0.29" header="0.17" footer="0.22"/>
  <pageSetup horizontalDpi="600" verticalDpi="600" orientation="landscape" r:id="rId13"/>
  <drawing r:id="rId12"/>
  <legacyDrawing r:id="rId11"/>
  <oleObjects>
    <oleObject progId="Equation.3" shapeId="1090191" r:id="rId2"/>
    <oleObject progId="Equation.3" shapeId="1090192" r:id="rId3"/>
    <oleObject progId="Equation.3" shapeId="607280" r:id="rId4"/>
    <oleObject progId="Equation.3" shapeId="612627" r:id="rId5"/>
    <oleObject progId="Equation.3" shapeId="612628" r:id="rId6"/>
    <oleObject progId="Equation.3" shapeId="612630" r:id="rId7"/>
    <oleObject progId="Equation.3" shapeId="612631" r:id="rId8"/>
    <oleObject progId="Equation.3" shapeId="612632" r:id="rId9"/>
    <oleObject progId="Word.Document.8" shapeId="614347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Educational Data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Seema</dc:creator>
  <cp:keywords/>
  <dc:description/>
  <cp:lastModifiedBy>Bryan Lewis</cp:lastModifiedBy>
  <cp:lastPrinted>2004-06-09T19:56:52Z</cp:lastPrinted>
  <dcterms:created xsi:type="dcterms:W3CDTF">2004-06-02T17:53:41Z</dcterms:created>
  <dcterms:modified xsi:type="dcterms:W3CDTF">2004-10-04T22:09:27Z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1559441458</vt:i4>
  </property>
  <property fmtid="{D5CDD505-2E9C-101B-9397-08002B2CF9AE}" pid="3" name="_EmailSubject">
    <vt:lpwstr>use this</vt:lpwstr>
  </property>
  <property fmtid="{D5CDD505-2E9C-101B-9397-08002B2CF9AE}" pid="4" name="_AuthorEmail">
    <vt:lpwstr>Seema@eddata.com</vt:lpwstr>
  </property>
  <property fmtid="{D5CDD505-2E9C-101B-9397-08002B2CF9AE}" pid="5" name="_AuthorEmailDisplayName">
    <vt:lpwstr>Seema Varma</vt:lpwstr>
  </property>
</Properties>
</file>